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16" windowWidth="17180" windowHeight="13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<sst xmlns="http://schemas.openxmlformats.org/spreadsheetml/2006/main" count="63" uniqueCount="33">
  <si>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For Graph</t>
  </si>
  <si>
    <t>Sample</t>
  </si>
  <si>
    <t>Name of dilution</t>
  </si>
  <si>
    <t>Rep 1</t>
  </si>
  <si>
    <t>Rep 2</t>
  </si>
  <si>
    <t>Avg %Pos</t>
  </si>
  <si>
    <t>Std Dev</t>
  </si>
  <si>
    <t>Corrected</t>
  </si>
  <si>
    <t>Dilution Factor</t>
  </si>
  <si>
    <t>Titer</t>
  </si>
  <si>
    <t xml:space="preserve">Above </t>
  </si>
  <si>
    <t>Below</t>
  </si>
  <si>
    <t>% Pos</t>
  </si>
  <si>
    <t>pfu/ml</t>
  </si>
  <si>
    <t>Equation</t>
  </si>
  <si>
    <t>Dilution</t>
  </si>
  <si>
    <t>Adjusted</t>
  </si>
  <si>
    <t xml:space="preserve"> </t>
  </si>
  <si>
    <t>Stock 1:2</t>
  </si>
  <si>
    <t>1:10</t>
  </si>
  <si>
    <t>1:100</t>
  </si>
  <si>
    <t>1:1000</t>
  </si>
  <si>
    <t>1:10000</t>
  </si>
  <si>
    <t>Insert data from std curve below</t>
  </si>
  <si>
    <t>Data already there for example</t>
  </si>
  <si>
    <t>Std</t>
  </si>
  <si>
    <t>Curve</t>
  </si>
  <si>
    <t>This data is</t>
  </si>
  <si>
    <t xml:space="preserve">derived by the </t>
  </si>
  <si>
    <t>normalization method</t>
  </si>
  <si>
    <t>Insert presumed</t>
  </si>
  <si>
    <t>titer based upon</t>
  </si>
  <si>
    <t>titer of standard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</si>
</sst>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  <numFmt numFmtId="169" formatCode="0.00E+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b/>
      <sz val="10"/>
      <name val="Arial"/>
      <family val="2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vertAlign val="superscript"/>
      <sz val="9.75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2" xfId="0" applyBorder="1" applyAlignment="1">
      <alignment/>
    </xf>
    <xf numFmtId="0" fontId="3" fillId="0" borderId="1" xfId="0" applyFont="1" applyBorder="1" applyAlignment="1">
      <alignment wrapText="1"/>
    </xf>
    <xf numFmtId="11" fontId="0" fillId="0" borderId="1" xfId="0" applyNumberFormat="1" applyBorder="1" applyAlignment="1">
      <alignment/>
    </xf>
    <xf numFmtId="11" fontId="0" fillId="0" borderId="0" xfId="0" applyNumberFormat="1" applyAlignment="1">
      <alignment/>
    </xf>
    <xf numFmtId="0" fontId="0" fillId="0" borderId="3" xfId="0" applyBorder="1" applyAlignment="1">
      <alignment/>
    </xf>
    <xf numFmtId="0" fontId="3" fillId="0" borderId="1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4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1" fontId="0" fillId="2" borderId="1" xfId="0" applyNumberFormat="1" applyFill="1" applyBorder="1" applyAlignment="1">
      <alignment/>
    </xf>
    <xf numFmtId="14" fontId="0" fillId="0" borderId="3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11" fontId="4" fillId="3" borderId="1" xfId="0" applyNumberFormat="1" applyFont="1" applyFill="1" applyBorder="1" applyAlignment="1">
      <alignment/>
    </xf>
    <xf numFmtId="11" fontId="0" fillId="2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316"/>
          <c:w val="0.69125"/>
          <c:h val="0.641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Sheet1!$N$9</c:f>
              <c:strCache>
                <c:ptCount val="1"/>
                <c:pt idx="0">
                  <c:v>pfu/ml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Sheet1!$M$11:$M$14</c:f>
              <c:numCache/>
            </c:numRef>
          </c:xVal>
          <c:yVal>
            <c:numRef>
              <c:f>Sheet1!$N$11:$N$14</c:f>
              <c:numCache/>
            </c:numRef>
          </c:yVal>
          <c:smooth val="0"/>
        </c:ser>
        <c:axId val="24440493"/>
        <c:axId val="18637846"/>
      </c:scatterChart>
      <c:valAx>
        <c:axId val="2444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37846"/>
        <c:crosses val="autoZero"/>
        <c:crossBetween val="midCat"/>
        <c:dispUnits/>
      </c:valAx>
      <c:valAx>
        <c:axId val="18637846"/>
        <c:scaling>
          <c:logBase val="10"/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404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"/>
          <c:y val="0.532"/>
          <c:w val="0.2552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6</xdr:row>
      <xdr:rowOff>28575</xdr:rowOff>
    </xdr:from>
    <xdr:to>
      <xdr:col>9</xdr:col>
      <xdr:colOff>323850</xdr:colOff>
      <xdr:row>7</xdr:row>
      <xdr:rowOff>114300</xdr:rowOff>
    </xdr:to>
    <xdr:sp>
      <xdr:nvSpPr>
        <xdr:cNvPr id="1" name="Line 2"/>
        <xdr:cNvSpPr>
          <a:spLocks/>
        </xdr:cNvSpPr>
      </xdr:nvSpPr>
      <xdr:spPr>
        <a:xfrm>
          <a:off x="5638800" y="962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4</xdr:row>
      <xdr:rowOff>104775</xdr:rowOff>
    </xdr:from>
    <xdr:to>
      <xdr:col>2</xdr:col>
      <xdr:colOff>352425</xdr:colOff>
      <xdr:row>6</xdr:row>
      <xdr:rowOff>38100</xdr:rowOff>
    </xdr:to>
    <xdr:sp>
      <xdr:nvSpPr>
        <xdr:cNvPr id="2" name="Line 3"/>
        <xdr:cNvSpPr>
          <a:spLocks/>
        </xdr:cNvSpPr>
      </xdr:nvSpPr>
      <xdr:spPr>
        <a:xfrm>
          <a:off x="1533525" y="7334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4</xdr:row>
      <xdr:rowOff>114300</xdr:rowOff>
    </xdr:from>
    <xdr:to>
      <xdr:col>3</xdr:col>
      <xdr:colOff>209550</xdr:colOff>
      <xdr:row>6</xdr:row>
      <xdr:rowOff>57150</xdr:rowOff>
    </xdr:to>
    <xdr:sp>
      <xdr:nvSpPr>
        <xdr:cNvPr id="3" name="Line 4"/>
        <xdr:cNvSpPr>
          <a:spLocks/>
        </xdr:cNvSpPr>
      </xdr:nvSpPr>
      <xdr:spPr>
        <a:xfrm>
          <a:off x="1981200" y="7429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24</xdr:row>
      <xdr:rowOff>85725</xdr:rowOff>
    </xdr:from>
    <xdr:to>
      <xdr:col>10</xdr:col>
      <xdr:colOff>323850</xdr:colOff>
      <xdr:row>40</xdr:row>
      <xdr:rowOff>66675</xdr:rowOff>
    </xdr:to>
    <xdr:graphicFrame>
      <xdr:nvGraphicFramePr>
        <xdr:cNvPr id="4" name="Chart 5"/>
        <xdr:cNvGraphicFramePr/>
      </xdr:nvGraphicFramePr>
      <xdr:xfrm>
        <a:off x="1962150" y="3990975"/>
        <a:ext cx="42672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45"/>
  <sheetViews>
    <sheetView tabSelected="1" workbookViewId="0" topLeftCell="A1">
      <selection activeCell="N15" sqref="N15"/>
    </sheetView>
  </sheetViews>
  <sheetFormatPr defaultColWidth="8.8515625" defaultRowHeight="12.75"/>
  <sheetData>
    <row r="3" ht="12">
      <c r="C3" t="s">
        <v>23</v>
      </c>
    </row>
    <row r="4" spans="3:14" ht="12">
      <c r="C4" t="s">
        <v>24</v>
      </c>
      <c r="J4" t="s">
        <v>27</v>
      </c>
      <c r="N4" t="s">
        <v>30</v>
      </c>
    </row>
    <row r="5" spans="10:14" ht="12">
      <c r="J5" t="s">
        <v>28</v>
      </c>
      <c r="N5" t="s">
        <v>31</v>
      </c>
    </row>
    <row r="6" spans="10:14" ht="12">
      <c r="J6" t="s">
        <v>29</v>
      </c>
      <c r="N6" t="s">
        <v>32</v>
      </c>
    </row>
    <row r="8" spans="13:22" ht="12">
      <c r="M8" t="s">
        <v>0</v>
      </c>
      <c r="P8" s="1" t="s">
        <v>1</v>
      </c>
      <c r="Q8" s="2" t="s">
        <v>3</v>
      </c>
      <c r="R8" s="2" t="s">
        <v>4</v>
      </c>
      <c r="S8" s="1" t="s">
        <v>12</v>
      </c>
      <c r="T8" s="1" t="s">
        <v>14</v>
      </c>
      <c r="U8" s="1" t="s">
        <v>15</v>
      </c>
      <c r="V8" s="1" t="s">
        <v>16</v>
      </c>
    </row>
    <row r="9" spans="1:22" ht="24">
      <c r="A9" s="3" t="s">
        <v>1</v>
      </c>
      <c r="B9" s="4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/>
      <c r="J9" s="2" t="s">
        <v>9</v>
      </c>
      <c r="K9" s="1" t="s">
        <v>10</v>
      </c>
      <c r="L9" s="1" t="s">
        <v>11</v>
      </c>
      <c r="M9" t="s">
        <v>12</v>
      </c>
      <c r="N9" t="s">
        <v>13</v>
      </c>
      <c r="P9" s="5"/>
      <c r="Q9" s="6"/>
      <c r="R9" s="6"/>
      <c r="S9" s="1" t="e">
        <f>AVERAGE(Q9:R9)</f>
        <v>#DIV/0!</v>
      </c>
      <c r="T9" s="7" t="e">
        <f>69476*EXP(0.0733*S9)</f>
        <v>#DIV/0!</v>
      </c>
      <c r="U9" s="1">
        <v>2</v>
      </c>
      <c r="V9" s="7" t="e">
        <f>T9*U9</f>
        <v>#DIV/0!</v>
      </c>
    </row>
    <row r="10" spans="1:22" ht="12.75">
      <c r="A10" s="3" t="s">
        <v>25</v>
      </c>
      <c r="B10" s="4" t="s">
        <v>18</v>
      </c>
      <c r="C10">
        <v>98</v>
      </c>
      <c r="D10">
        <v>98.4</v>
      </c>
      <c r="E10" s="2">
        <f>AVERAGE(C10:D10)</f>
        <v>98.2</v>
      </c>
      <c r="F10" s="2">
        <f>STDEV(C10:D10)</f>
        <v>0.2828427124777059</v>
      </c>
      <c r="G10" s="2">
        <f>E10/E10</f>
        <v>1</v>
      </c>
      <c r="H10" s="2">
        <v>2</v>
      </c>
      <c r="I10" s="2"/>
      <c r="J10" s="2"/>
      <c r="K10" s="1">
        <f>E10+F10</f>
        <v>98.4828427124777</v>
      </c>
      <c r="L10" s="1">
        <f>+E10-F10</f>
        <v>97.9171572875223</v>
      </c>
      <c r="M10">
        <f>E10</f>
        <v>98.2</v>
      </c>
      <c r="N10" s="8">
        <v>1000000000</v>
      </c>
      <c r="P10" s="9"/>
      <c r="Q10" s="10"/>
      <c r="R10" s="10"/>
      <c r="S10" s="1" t="e">
        <f>AVERAGE(Q10:R10)</f>
        <v>#DIV/0!</v>
      </c>
      <c r="T10" s="7" t="e">
        <f>69476*EXP(0.0733*S10)</f>
        <v>#DIV/0!</v>
      </c>
      <c r="U10" s="1">
        <v>10</v>
      </c>
      <c r="V10" s="7" t="e">
        <f>T10*U10</f>
        <v>#DIV/0!</v>
      </c>
    </row>
    <row r="11" spans="1:22" ht="12.75">
      <c r="A11" t="s">
        <v>26</v>
      </c>
      <c r="B11" s="17" t="s">
        <v>19</v>
      </c>
      <c r="C11">
        <v>96.8</v>
      </c>
      <c r="D11">
        <v>94.1</v>
      </c>
      <c r="E11" s="2">
        <f>AVERAGE(C11:D11)</f>
        <v>95.44999999999999</v>
      </c>
      <c r="F11" s="2">
        <f>STDEV(C11:D11)</f>
        <v>1.9091883092047455</v>
      </c>
      <c r="G11" s="2">
        <f>E11/E10</f>
        <v>0.9719959266802443</v>
      </c>
      <c r="H11" s="2">
        <v>10</v>
      </c>
      <c r="I11" s="1">
        <f>G11*H11</f>
        <v>9.719959266802443</v>
      </c>
      <c r="J11" s="2"/>
      <c r="K11" s="1">
        <f>E11+F11</f>
        <v>97.35918830920474</v>
      </c>
      <c r="L11" s="1">
        <f>+E11-F11</f>
        <v>93.54081169079524</v>
      </c>
      <c r="M11">
        <f>E11</f>
        <v>95.44999999999999</v>
      </c>
      <c r="N11" s="8">
        <v>100000000</v>
      </c>
      <c r="P11" s="9"/>
      <c r="Q11" s="10"/>
      <c r="R11" s="10"/>
      <c r="S11" s="1" t="e">
        <f>AVERAGE(Q11:R11)</f>
        <v>#DIV/0!</v>
      </c>
      <c r="T11" s="7" t="e">
        <f>69476*EXP(0.0733*S11)</f>
        <v>#DIV/0!</v>
      </c>
      <c r="U11" s="1">
        <v>100</v>
      </c>
      <c r="V11" s="7" t="e">
        <f>T11*U11</f>
        <v>#DIV/0!</v>
      </c>
    </row>
    <row r="12" spans="1:22" ht="12.75">
      <c r="A12" s="11"/>
      <c r="B12" s="17" t="s">
        <v>20</v>
      </c>
      <c r="C12">
        <v>89.2</v>
      </c>
      <c r="D12">
        <v>89.3</v>
      </c>
      <c r="E12" s="2">
        <f>AVERAGE(C12:D12)</f>
        <v>89.25</v>
      </c>
      <c r="F12" s="2">
        <f>STDEV(C12:D12)</f>
        <v>0.07071067812585759</v>
      </c>
      <c r="G12" s="1">
        <f>E12/E10</f>
        <v>0.9088594704684317</v>
      </c>
      <c r="H12" s="1">
        <v>100</v>
      </c>
      <c r="I12" s="1">
        <f>G12*H12</f>
        <v>90.88594704684317</v>
      </c>
      <c r="J12" s="1"/>
      <c r="K12" s="1">
        <f>E12+F12</f>
        <v>89.32071067812586</v>
      </c>
      <c r="L12" s="1">
        <f>+E12-F12</f>
        <v>89.17928932187414</v>
      </c>
      <c r="M12">
        <f>E12</f>
        <v>89.25</v>
      </c>
      <c r="N12" s="8">
        <v>10000000</v>
      </c>
      <c r="P12" s="9"/>
      <c r="Q12" s="10"/>
      <c r="R12" s="10"/>
      <c r="S12" s="1" t="e">
        <f>AVERAGE(Q12:R12)</f>
        <v>#DIV/0!</v>
      </c>
      <c r="T12" s="7" t="e">
        <f>69476*EXP(0.0733*S12)</f>
        <v>#DIV/0!</v>
      </c>
      <c r="U12" s="1">
        <v>1000</v>
      </c>
      <c r="V12" s="7" t="e">
        <f>T12*U12</f>
        <v>#DIV/0!</v>
      </c>
    </row>
    <row r="13" spans="2:22" ht="12.75">
      <c r="B13" s="17" t="s">
        <v>21</v>
      </c>
      <c r="C13">
        <v>50.3</v>
      </c>
      <c r="D13">
        <v>50</v>
      </c>
      <c r="E13" s="2">
        <f>AVERAGE(C13:D13)</f>
        <v>50.15</v>
      </c>
      <c r="F13" s="2">
        <f>STDEV(C13:D13)</f>
        <v>0.21213203435613576</v>
      </c>
      <c r="G13" s="1">
        <f>E13/E10</f>
        <v>0.5106924643584521</v>
      </c>
      <c r="H13" s="1">
        <v>1000</v>
      </c>
      <c r="I13" s="1">
        <f>G13*H13</f>
        <v>510.69246435845207</v>
      </c>
      <c r="J13" s="1"/>
      <c r="K13" s="1">
        <f>E13+F13</f>
        <v>50.36213203435614</v>
      </c>
      <c r="L13" s="1">
        <f>+E13-F13</f>
        <v>49.93786796564386</v>
      </c>
      <c r="M13">
        <f>E13</f>
        <v>50.15</v>
      </c>
      <c r="N13" s="8">
        <v>1000000</v>
      </c>
      <c r="P13" s="12"/>
      <c r="Q13" s="10"/>
      <c r="R13" s="10"/>
      <c r="S13" s="1" t="e">
        <f>AVERAGE(Q13:R13)</f>
        <v>#DIV/0!</v>
      </c>
      <c r="T13" s="7" t="e">
        <f>69476*EXP(0.0733*S13)</f>
        <v>#DIV/0!</v>
      </c>
      <c r="U13" s="1">
        <v>10000</v>
      </c>
      <c r="V13" s="7" t="e">
        <f>T13*U13</f>
        <v>#DIV/0!</v>
      </c>
    </row>
    <row r="14" spans="2:14" ht="12">
      <c r="B14" s="17" t="s">
        <v>22</v>
      </c>
      <c r="C14">
        <v>9.8</v>
      </c>
      <c r="D14">
        <v>12.6</v>
      </c>
      <c r="E14" s="2">
        <f>AVERAGE(C14:D14)</f>
        <v>11.2</v>
      </c>
      <c r="F14" s="2">
        <f>STDEV(C14:D14)</f>
        <v>1.9798989873223443</v>
      </c>
      <c r="G14" s="1">
        <f>E14/E10</f>
        <v>0.1140529531568228</v>
      </c>
      <c r="H14" s="1">
        <v>10000</v>
      </c>
      <c r="I14" s="1">
        <f>G14*H14</f>
        <v>1140.529531568228</v>
      </c>
      <c r="J14" s="1"/>
      <c r="K14" s="1">
        <f>E14+F14</f>
        <v>13.179898987322343</v>
      </c>
      <c r="L14" s="1">
        <f>+E14-F14</f>
        <v>9.220101012677656</v>
      </c>
      <c r="M14">
        <f>E14</f>
        <v>11.2</v>
      </c>
      <c r="N14" s="8">
        <v>100000</v>
      </c>
    </row>
    <row r="15" spans="2:22" ht="12">
      <c r="B15" s="13"/>
      <c r="C15" s="14"/>
      <c r="D15" s="14"/>
      <c r="E15" s="14"/>
      <c r="F15" s="14"/>
      <c r="G15" s="14"/>
      <c r="H15" s="14"/>
      <c r="I15" s="1">
        <f>AVERAGE(I12:I14)</f>
        <v>580.7026476578411</v>
      </c>
      <c r="J15" s="20">
        <f>I15*2000000</f>
        <v>1161405295.3156822</v>
      </c>
      <c r="K15" s="14"/>
      <c r="L15" s="14"/>
      <c r="V15" s="15" t="e">
        <f>AVERAGE(V10:V12)</f>
        <v>#DIV/0!</v>
      </c>
    </row>
    <row r="18" spans="5:22" ht="12">
      <c r="E18" t="s">
        <v>13</v>
      </c>
      <c r="F18" s="1" t="s">
        <v>12</v>
      </c>
      <c r="G18" s="1" t="s">
        <v>14</v>
      </c>
      <c r="H18" s="1" t="s">
        <v>15</v>
      </c>
      <c r="I18" s="1" t="s">
        <v>16</v>
      </c>
      <c r="P18" s="1" t="s">
        <v>1</v>
      </c>
      <c r="Q18" s="2" t="s">
        <v>3</v>
      </c>
      <c r="R18" s="2" t="s">
        <v>4</v>
      </c>
      <c r="S18" s="1" t="s">
        <v>12</v>
      </c>
      <c r="T18" s="1" t="s">
        <v>14</v>
      </c>
      <c r="U18" s="1" t="s">
        <v>15</v>
      </c>
      <c r="V18" s="1" t="s">
        <v>16</v>
      </c>
    </row>
    <row r="19" spans="2:22" ht="12">
      <c r="B19" s="8"/>
      <c r="E19" s="8">
        <v>200000000</v>
      </c>
      <c r="F19">
        <f>M11</f>
        <v>95.44999999999999</v>
      </c>
      <c r="G19" s="7">
        <f>69476*EXP(0.0733*F19)</f>
        <v>75922348.69046131</v>
      </c>
      <c r="H19" s="1">
        <v>10</v>
      </c>
      <c r="I19" s="7">
        <f>G19*H19</f>
        <v>759223486.904613</v>
      </c>
      <c r="P19" s="5"/>
      <c r="Q19" s="18"/>
      <c r="R19" s="18"/>
      <c r="S19" s="1" t="e">
        <f>AVERAGE(Q19:R19)</f>
        <v>#DIV/0!</v>
      </c>
      <c r="T19" s="7" t="e">
        <f>69476*EXP(0.0733*S19)</f>
        <v>#DIV/0!</v>
      </c>
      <c r="U19" s="1">
        <v>2</v>
      </c>
      <c r="V19" s="7" t="e">
        <f>T19*U19</f>
        <v>#DIV/0!</v>
      </c>
    </row>
    <row r="20" spans="2:22" ht="12">
      <c r="B20" s="8"/>
      <c r="E20" s="8">
        <v>20000000</v>
      </c>
      <c r="F20">
        <f>M12</f>
        <v>89.25</v>
      </c>
      <c r="G20" s="7">
        <f>69476*EXP(0.0733*F20)</f>
        <v>48194798.01391065</v>
      </c>
      <c r="H20" s="1">
        <v>100</v>
      </c>
      <c r="I20" s="7">
        <f>G20*H20</f>
        <v>4819479801.391066</v>
      </c>
      <c r="P20" s="16"/>
      <c r="Q20" s="19"/>
      <c r="R20" s="19"/>
      <c r="S20" s="1" t="e">
        <f>AVERAGE(Q20:R20)</f>
        <v>#DIV/0!</v>
      </c>
      <c r="T20" s="7" t="e">
        <f>69476*EXP(0.0733*S20)</f>
        <v>#DIV/0!</v>
      </c>
      <c r="U20" s="1">
        <v>10</v>
      </c>
      <c r="V20" s="7" t="e">
        <f>T20*U20</f>
        <v>#DIV/0!</v>
      </c>
    </row>
    <row r="21" spans="2:22" ht="12">
      <c r="B21" s="8"/>
      <c r="E21" s="8">
        <v>2000000</v>
      </c>
      <c r="F21">
        <f>M13</f>
        <v>50.15</v>
      </c>
      <c r="G21" s="7">
        <f>69476*EXP(0.0733*F21)</f>
        <v>2743463.2721683653</v>
      </c>
      <c r="H21" s="1">
        <v>1000</v>
      </c>
      <c r="I21" s="7">
        <f>G21*H21</f>
        <v>2743463272.1683655</v>
      </c>
      <c r="P21" s="9"/>
      <c r="Q21" s="19"/>
      <c r="R21" s="19"/>
      <c r="S21" s="1" t="e">
        <f>AVERAGE(Q21:R21)</f>
        <v>#DIV/0!</v>
      </c>
      <c r="T21" s="7" t="e">
        <f>69476*EXP(0.0733*S21)</f>
        <v>#DIV/0!</v>
      </c>
      <c r="U21" s="1">
        <v>100</v>
      </c>
      <c r="V21" s="7" t="e">
        <f>T21*U21</f>
        <v>#DIV/0!</v>
      </c>
    </row>
    <row r="22" spans="2:22" ht="12">
      <c r="B22" s="8"/>
      <c r="E22" s="8">
        <v>200000</v>
      </c>
      <c r="F22">
        <f>M14</f>
        <v>11.2</v>
      </c>
      <c r="G22" s="7">
        <f>69476*EXP(0.0733*F22)</f>
        <v>157896.7548615211</v>
      </c>
      <c r="H22" s="1">
        <v>10000</v>
      </c>
      <c r="I22" s="7">
        <f>G22*H22</f>
        <v>1578967548.615211</v>
      </c>
      <c r="P22" s="9"/>
      <c r="Q22" s="19"/>
      <c r="R22" s="19"/>
      <c r="S22" s="1" t="e">
        <f>AVERAGE(Q22:R22)</f>
        <v>#DIV/0!</v>
      </c>
      <c r="T22" s="7" t="e">
        <f>69476*EXP(0.0733*S22)</f>
        <v>#DIV/0!</v>
      </c>
      <c r="U22" s="1">
        <v>1000</v>
      </c>
      <c r="V22" s="7" t="e">
        <f>T22*U22</f>
        <v>#DIV/0!</v>
      </c>
    </row>
    <row r="23" spans="9:22" ht="12">
      <c r="I23" s="21">
        <f>AVERAGE(I19:I22)</f>
        <v>2475283527.269814</v>
      </c>
      <c r="P23" s="12"/>
      <c r="Q23" s="19"/>
      <c r="R23" s="19"/>
      <c r="S23" s="1" t="e">
        <f>AVERAGE(Q23:R23)</f>
        <v>#DIV/0!</v>
      </c>
      <c r="T23" s="7" t="e">
        <f>69476*EXP(0.0733*S23)</f>
        <v>#DIV/0!</v>
      </c>
      <c r="U23" s="1">
        <v>10000</v>
      </c>
      <c r="V23" s="7" t="e">
        <f>T23*U23</f>
        <v>#DIV/0!</v>
      </c>
    </row>
    <row r="25" ht="12">
      <c r="V25" s="15" t="e">
        <f>AVERAGE(V20:V23)</f>
        <v>#DIV/0!</v>
      </c>
    </row>
    <row r="28" spans="16:22" ht="12">
      <c r="P28" s="1" t="s">
        <v>1</v>
      </c>
      <c r="Q28" s="2" t="s">
        <v>3</v>
      </c>
      <c r="R28" s="2" t="s">
        <v>4</v>
      </c>
      <c r="S28" s="1" t="s">
        <v>12</v>
      </c>
      <c r="T28" s="1" t="s">
        <v>14</v>
      </c>
      <c r="U28" s="1" t="s">
        <v>15</v>
      </c>
      <c r="V28" s="1" t="s">
        <v>16</v>
      </c>
    </row>
    <row r="29" spans="16:22" ht="12.75">
      <c r="P29" s="5"/>
      <c r="Q29" s="6"/>
      <c r="R29" s="6"/>
      <c r="S29" s="1" t="e">
        <f>AVERAGE(Q29:R29)</f>
        <v>#DIV/0!</v>
      </c>
      <c r="T29" s="7" t="e">
        <f>69476*EXP(0.0733*S29)</f>
        <v>#DIV/0!</v>
      </c>
      <c r="U29" s="1">
        <v>2</v>
      </c>
      <c r="V29" s="7" t="e">
        <f>T29*U29</f>
        <v>#DIV/0!</v>
      </c>
    </row>
    <row r="30" spans="16:22" ht="12.75">
      <c r="P30" s="9"/>
      <c r="Q30" s="10"/>
      <c r="R30" s="10"/>
      <c r="S30" s="1" t="e">
        <f>AVERAGE(Q30:R30)</f>
        <v>#DIV/0!</v>
      </c>
      <c r="T30" s="7" t="e">
        <f>69476*EXP(0.0733*S30)</f>
        <v>#DIV/0!</v>
      </c>
      <c r="U30" s="1">
        <v>10</v>
      </c>
      <c r="V30" s="7" t="e">
        <f>T30*U30</f>
        <v>#DIV/0!</v>
      </c>
    </row>
    <row r="31" spans="16:22" ht="12.75">
      <c r="P31" s="9"/>
      <c r="Q31" s="10"/>
      <c r="R31" s="10"/>
      <c r="S31" s="1" t="e">
        <f>AVERAGE(Q31:R31)</f>
        <v>#DIV/0!</v>
      </c>
      <c r="T31" s="7" t="e">
        <f>69476*EXP(0.0733*S31)</f>
        <v>#DIV/0!</v>
      </c>
      <c r="U31" s="1">
        <v>100</v>
      </c>
      <c r="V31" s="7" t="e">
        <f>T31*U31</f>
        <v>#DIV/0!</v>
      </c>
    </row>
    <row r="32" spans="16:22" ht="12.75">
      <c r="P32" s="9"/>
      <c r="Q32" s="10"/>
      <c r="R32" s="10"/>
      <c r="S32" s="1" t="e">
        <f>AVERAGE(Q32:R32)</f>
        <v>#DIV/0!</v>
      </c>
      <c r="T32" s="7" t="e">
        <f>69476*EXP(0.0733*S32)</f>
        <v>#DIV/0!</v>
      </c>
      <c r="U32" s="1">
        <v>1000</v>
      </c>
      <c r="V32" s="7" t="e">
        <f>T32*U32</f>
        <v>#DIV/0!</v>
      </c>
    </row>
    <row r="33" spans="16:22" ht="12.75">
      <c r="P33" s="12"/>
      <c r="Q33" s="10"/>
      <c r="R33" s="10"/>
      <c r="S33" s="1" t="e">
        <f>AVERAGE(Q33:R33)</f>
        <v>#DIV/0!</v>
      </c>
      <c r="T33" s="7" t="e">
        <f>69476*EXP(0.0733*S33)</f>
        <v>#DIV/0!</v>
      </c>
      <c r="U33" s="1">
        <v>10000</v>
      </c>
      <c r="V33" s="7" t="e">
        <f>T33*U33</f>
        <v>#DIV/0!</v>
      </c>
    </row>
    <row r="35" ht="12">
      <c r="V35" s="15" t="e">
        <f>AVERAGE(V30:V32)</f>
        <v>#DIV/0!</v>
      </c>
    </row>
    <row r="37" ht="12">
      <c r="G37" t="s">
        <v>17</v>
      </c>
    </row>
    <row r="38" spans="16:22" ht="12">
      <c r="P38" s="1" t="s">
        <v>1</v>
      </c>
      <c r="Q38" s="2" t="s">
        <v>3</v>
      </c>
      <c r="R38" s="2" t="s">
        <v>4</v>
      </c>
      <c r="S38" s="1" t="s">
        <v>12</v>
      </c>
      <c r="T38" s="1" t="s">
        <v>14</v>
      </c>
      <c r="U38" s="1" t="s">
        <v>15</v>
      </c>
      <c r="V38" s="1" t="s">
        <v>16</v>
      </c>
    </row>
    <row r="39" spans="16:22" ht="12">
      <c r="P39" s="5"/>
      <c r="Q39" s="2"/>
      <c r="R39" s="2"/>
      <c r="S39" s="1" t="e">
        <f>AVERAGE(Q39:R39)</f>
        <v>#DIV/0!</v>
      </c>
      <c r="T39" s="7" t="e">
        <f>69476*EXP(0.0733*S39)</f>
        <v>#DIV/0!</v>
      </c>
      <c r="U39" s="1">
        <v>2</v>
      </c>
      <c r="V39" s="7" t="e">
        <f>T39*U39</f>
        <v>#DIV/0!</v>
      </c>
    </row>
    <row r="40" spans="16:22" ht="12">
      <c r="P40" s="9"/>
      <c r="Q40" s="1"/>
      <c r="R40" s="1"/>
      <c r="S40" s="1" t="e">
        <f>AVERAGE(Q40:R40)</f>
        <v>#DIV/0!</v>
      </c>
      <c r="T40" s="7" t="e">
        <f>69476*EXP(0.0733*S40)</f>
        <v>#DIV/0!</v>
      </c>
      <c r="U40" s="1">
        <v>10</v>
      </c>
      <c r="V40" s="7" t="e">
        <f>T40*U40</f>
        <v>#DIV/0!</v>
      </c>
    </row>
    <row r="41" spans="16:22" ht="12">
      <c r="P41" s="9"/>
      <c r="Q41" s="1"/>
      <c r="R41" s="1"/>
      <c r="S41" s="1" t="e">
        <f>AVERAGE(Q41:R41)</f>
        <v>#DIV/0!</v>
      </c>
      <c r="T41" s="7" t="e">
        <f>69476*EXP(0.0733*S41)</f>
        <v>#DIV/0!</v>
      </c>
      <c r="U41" s="1">
        <v>100</v>
      </c>
      <c r="V41" s="7" t="e">
        <f>T41*U41</f>
        <v>#DIV/0!</v>
      </c>
    </row>
    <row r="42" spans="16:22" ht="12">
      <c r="P42" s="9"/>
      <c r="Q42" s="1"/>
      <c r="R42" s="1"/>
      <c r="S42" s="1" t="e">
        <f>AVERAGE(Q42:R42)</f>
        <v>#DIV/0!</v>
      </c>
      <c r="T42" s="7" t="e">
        <f>69476*EXP(0.0733*S42)</f>
        <v>#DIV/0!</v>
      </c>
      <c r="U42" s="1">
        <v>1000</v>
      </c>
      <c r="V42" s="7" t="e">
        <f>T42*U42</f>
        <v>#DIV/0!</v>
      </c>
    </row>
    <row r="43" spans="16:22" ht="12">
      <c r="P43" s="12"/>
      <c r="Q43" s="1"/>
      <c r="R43" s="1"/>
      <c r="S43" s="1" t="e">
        <f>AVERAGE(Q43:R43)</f>
        <v>#DIV/0!</v>
      </c>
      <c r="T43" s="7" t="e">
        <f>69476*EXP(0.0733*S43)</f>
        <v>#DIV/0!</v>
      </c>
      <c r="U43" s="1">
        <v>10000</v>
      </c>
      <c r="V43" s="7" t="e">
        <f>T43*U43</f>
        <v>#DIV/0!</v>
      </c>
    </row>
    <row r="45" ht="12">
      <c r="V45" s="15" t="e">
        <f>AVERAGE(V40:V42)</f>
        <v>#DIV/0!</v>
      </c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Brooks Hayes</cp:lastModifiedBy>
  <cp:lastPrinted>2005-03-11T16:20:43Z</cp:lastPrinted>
  <dcterms:created xsi:type="dcterms:W3CDTF">2004-08-13T19:02:46Z</dcterms:created>
  <dcterms:modified xsi:type="dcterms:W3CDTF">2011-02-01T02:42:48Z</dcterms:modified>
  <cp:category/>
  <cp:version/>
  <cp:contentType/>
  <cp:contentStatus/>
</cp:coreProperties>
</file>